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<sst xmlns="http://schemas.openxmlformats.org/spreadsheetml/2006/main" count="107" uniqueCount="107">
  <si>
    <t>Налог на доходы физических лиц</t>
  </si>
  <si>
    <t>Единый сельскохозяйственный налог</t>
  </si>
  <si>
    <t>Задолженности и перерасчеты по отмененным налогам и сборам</t>
  </si>
  <si>
    <t>Доходы от использования имущества</t>
  </si>
  <si>
    <t>Арендная плата за земли до разграничения собственности</t>
  </si>
  <si>
    <t>Аренда имущества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</si>
  <si>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</si>
  <si>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</si>
  <si>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 до разграничения собственности</t>
  </si>
  <si>
    <t>000 1 05 03 000 01 0000 110</t>
  </si>
  <si>
    <t>000 1 09 00 000 00 0000 110</t>
  </si>
  <si>
    <t>000 1 11 00 000 00 0000 000</t>
  </si>
  <si>
    <t>000 1 11 05 035 00 0000 120</t>
  </si>
  <si>
    <t>000 1 14 00 000 00 0000 000</t>
  </si>
  <si>
    <t>% ожид.исп. к уточн.бюджету</t>
  </si>
  <si>
    <t>Код бюджетной классификации</t>
  </si>
  <si>
    <t>Налоговые и неналоговые доходы</t>
  </si>
  <si>
    <t>ВСЕГО ДОХОДОВ</t>
  </si>
  <si>
    <t>0100</t>
  </si>
  <si>
    <t>Общегосударственные вопросы</t>
  </si>
  <si>
    <t>0104</t>
  </si>
  <si>
    <t>Функционирование местных администраций</t>
  </si>
  <si>
    <t>Другие общегосударственные вопросы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</si>
  <si>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</si>
  <si>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</si>
  <si>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</si>
  <si>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</si>
  <si>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</si>
  <si>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</si>
  <si>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0800</t>
  </si>
  <si>
    <t>Культура, кинематография,средства массовой информации</t>
  </si>
  <si>
    <t>0801</t>
  </si>
  <si>
    <t>Культура</t>
  </si>
  <si>
    <t>Межбюджетные трансферты</t>
  </si>
  <si>
    <t>Субсидии</t>
  </si>
  <si>
    <t>Субвенции</t>
  </si>
  <si>
    <t>000 2 02 00 000 00 0000 000</t>
  </si>
  <si>
    <t>Безвозмездные поступления</t>
  </si>
  <si>
    <t>000 2 02 01 000 00 0000 151</t>
  </si>
  <si>
    <t>000 2 02 02 000 00 0000 151</t>
  </si>
  <si>
    <t xml:space="preserve">000 2 02 03 000 00 0000 151 </t>
  </si>
  <si>
    <t>Собственные доходы</t>
  </si>
  <si>
    <t>000 2 02 04 000 00 0000 151</t>
  </si>
  <si>
    <t>Дотация на выравнивание</t>
  </si>
  <si>
    <t>Дотация на сбалансированность</t>
  </si>
  <si>
    <t xml:space="preserve"> Дотации, в т.ч.</t>
  </si>
  <si>
    <t>дефицит, профицит</t>
  </si>
  <si>
    <t>000 1 06 01 000 00 0000 110</t>
  </si>
  <si>
    <t>Налог на имущество физ.лиц</t>
  </si>
  <si>
    <t>000 1 06 06 000 00 0000 110</t>
  </si>
  <si>
    <t>Земельный налог</t>
  </si>
  <si>
    <t>000 1 17 05 000 00 0000 180</t>
  </si>
  <si>
    <t>Прочие неналоговые доходы</t>
  </si>
  <si>
    <t>0503</t>
  </si>
  <si>
    <t>благоустройство</t>
  </si>
  <si>
    <t xml:space="preserve">РАСХОДЫ </t>
  </si>
  <si>
    <t>ВСЕГО расходов</t>
  </si>
  <si>
    <t>1000</t>
  </si>
  <si>
    <t>1001</t>
  </si>
  <si>
    <t>Социальная политика</t>
  </si>
  <si>
    <t>Пенсионное обеспечение</t>
  </si>
  <si>
    <t>0113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</si>
  <si>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</si>
  <si>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</si>
  <si>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</si>
  <si>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1100</t>
  </si>
  <si>
    <t>1101</t>
  </si>
  <si>
    <t>Физическая культура</t>
  </si>
  <si>
    <t>Национальная безопасность и правоохранительная деятельность</t>
  </si>
  <si>
    <t>Физическая культура и спорт</t>
  </si>
  <si>
    <t>Штрафы</t>
  </si>
  <si>
    <t>000 1 11 05 013 00 0000 120</t>
  </si>
  <si>
    <t>0400</t>
  </si>
  <si>
    <t>0409</t>
  </si>
  <si>
    <t>0412</t>
  </si>
  <si>
    <t>Национальная экономика</t>
  </si>
  <si>
    <t>Дорожное хозяйство</t>
  </si>
  <si>
    <t>Другие вопросы в области национальной экономики</t>
  </si>
  <si>
    <t>0600</t>
  </si>
  <si>
    <t>0603</t>
  </si>
  <si>
    <t>Охрана окружающей среды</t>
  </si>
  <si>
    <t>Охрана объектов растительного и животного мира и среды их обитания</t>
  </si>
  <si>
    <t xml:space="preserve">Доходы от оказания платных услуг </t>
  </si>
  <si>
    <t>1300</t>
  </si>
  <si>
    <t>1301</t>
  </si>
  <si>
    <t>Ожидаемое исполнение  бюджета МО "Городское поселение Звенигово" за 2014 год</t>
  </si>
  <si>
    <t>Утвержденный бюджет на 2014г</t>
  </si>
  <si>
    <t>Уточненный бюджет на 01.11.2014</t>
  </si>
  <si>
    <t>исполнение бюджета на 01.11.2014г.</t>
  </si>
  <si>
    <t>Ожидаемое исполнение за 2014г.</t>
  </si>
  <si>
    <t>Проект бюджета на 2015 г.</t>
  </si>
  <si>
    <t>% роста проекта 2015г. к утв.бюджету 2014г.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</si>
  <si>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</si>
  <si>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</si>
  <si>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0107</t>
  </si>
  <si>
    <t>Обеспечение проведения выборов и референдумов</t>
  </si>
  <si>
    <t>000 1 13 01 995 00 0000 130</t>
  </si>
  <si>
    <t>000 1 14 02 053 00 0000 410</t>
  </si>
  <si>
    <t>000 1 16 33 050 00 0000 140</t>
  </si>
  <si>
    <t>000 1 01 02 010 00 0000 110</t>
  </si>
  <si>
    <t>000 1 13 02 065 00 0000 130</t>
  </si>
  <si>
    <t>Доходы, поступающие в порядке возмещения расходов, понесенных в связи с эксплуатацией имущества поселений</t>
  </si>
  <si>
    <t>000 1 14 06 013 00 0000 420</t>
  </si>
  <si>
    <t>0111</t>
  </si>
  <si>
    <t>Резервный фонд</t>
  </si>
  <si>
    <t>000 2 02 01 001 00 0000 151</t>
  </si>
  <si>
    <t>000 2 02 01 003 00 0000 151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</si>
</sst>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_р_._-;\-* #,##0.0_р_._-;_-* &quot;-&quot;??_р_._-;_-@_-"/>
    <numFmt numFmtId="179" formatCode="_-* #,##0.0_р_._-;\-* #,##0.0_р_._-;_-* &quot;-&quot;?_р_._-;_-@_-"/>
    <numFmt numFmtId="180" formatCode="_-* #,##0.000_р_._-;\-* #,##0.000_р_._-;_-* &quot;-&quot;??_р_._-;_-@_-"/>
    <numFmt numFmtId="181" formatCode="_-* #,##0_р_._-;\-* #,##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177" fontId="3" fillId="0" borderId="10" xfId="0" applyNumberFormat="1" applyFont="1" applyFill="1" applyBorder="1" applyAlignment="1">
      <alignment horizontal="center" vertical="center"/>
    </xf>
    <xf numFmtId="178" fontId="2" fillId="0" borderId="10" xfId="58" applyNumberFormat="1" applyFont="1" applyBorder="1" applyAlignment="1">
      <alignment horizontal="center" vertical="center"/>
    </xf>
    <xf numFmtId="0" fontId="3" fillId="0" borderId="10" xfId="58" applyNumberFormat="1" applyFont="1" applyBorder="1" applyAlignment="1">
      <alignment horizontal="center" vertical="center"/>
    </xf>
    <xf numFmtId="177" fontId="3" fillId="0" borderId="10" xfId="58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10" xfId="58" applyNumberFormat="1" applyFont="1" applyBorder="1" applyAlignment="1">
      <alignment horizontal="center" vertical="center"/>
    </xf>
    <xf numFmtId="177" fontId="3" fillId="33" borderId="10" xfId="58" applyNumberFormat="1" applyFont="1" applyFill="1" applyBorder="1" applyAlignment="1">
      <alignment horizontal="center" vertical="center"/>
    </xf>
    <xf numFmtId="0" fontId="3" fillId="33" borderId="10" xfId="58" applyNumberFormat="1" applyFont="1" applyFill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177" fontId="2" fillId="33" borderId="10" xfId="58" applyNumberFormat="1" applyFont="1" applyFill="1" applyBorder="1" applyAlignment="1">
      <alignment horizontal="center" vertical="center"/>
    </xf>
    <xf numFmtId="178" fontId="2" fillId="33" borderId="10" xfId="58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8"/>
  <sheetViews>
    <sheetView tabSelected="1" zoomScale="74" zoomScaleNormal="74" zoomScalePageLayoutView="0" workbookViewId="0" topLeftCell="A1">
      <pane ySplit="6" topLeftCell="A7" activePane="bottomLeft" state="frozen"/>
      <selection pane="topLeft" activeCell="A1" sqref="A1"/>
      <selection pane="bottomLeft" activeCell="H56" sqref="H56"/>
    </sheetView>
  </sheetViews>
  <sheetFormatPr defaultColWidth="9.00390625" defaultRowHeight="12.75"/>
  <cols>
    <col min="1" max="1" width="31.875" style="0" customWidth="1"/>
    <col min="2" max="2" width="40.00390625" style="0" customWidth="1"/>
    <col min="3" max="3" width="15.75390625" style="0" customWidth="1"/>
    <col min="4" max="4" width="16.75390625" style="0" customWidth="1"/>
    <col min="5" max="5" width="19.75390625" style="0" customWidth="1"/>
    <col min="6" max="6" width="16.125" style="0" customWidth="1"/>
    <col min="7" max="7" width="15.375" style="0" customWidth="1"/>
    <col min="8" max="8" width="16.625" style="0" customWidth="1"/>
    <col min="9" max="9" width="13.125" style="0" customWidth="1"/>
  </cols>
  <sheetData>
    <row r="2" spans="1:9" ht="18.75">
      <c r="A2" s="40" t="s">
        <v>85</v>
      </c>
      <c r="B2" s="40"/>
      <c r="C2" s="40"/>
      <c r="D2" s="40"/>
      <c r="E2" s="40"/>
      <c r="F2" s="40"/>
      <c r="G2" s="40"/>
      <c r="H2" s="40"/>
      <c r="I2" s="40"/>
    </row>
    <row r="3" spans="1:9" ht="18.75">
      <c r="A3" s="2"/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41" t="s">
        <v>15</v>
      </c>
      <c r="B4" s="41" t="s">
        <v>16</v>
      </c>
      <c r="C4" s="42" t="s">
        <v>86</v>
      </c>
      <c r="D4" s="45" t="s">
        <v>87</v>
      </c>
      <c r="E4" s="34" t="s">
        <v>88</v>
      </c>
      <c r="F4" s="37" t="s">
        <v>89</v>
      </c>
      <c r="G4" s="30" t="s">
        <v>14</v>
      </c>
      <c r="H4" s="30" t="s">
        <v>90</v>
      </c>
      <c r="I4" s="33" t="s">
        <v>91</v>
      </c>
    </row>
    <row r="5" spans="1:9" ht="12.75">
      <c r="A5" s="41"/>
      <c r="B5" s="41"/>
      <c r="C5" s="43"/>
      <c r="D5" s="46"/>
      <c r="E5" s="35"/>
      <c r="F5" s="37"/>
      <c r="G5" s="31"/>
      <c r="H5" s="31"/>
      <c r="I5" s="33"/>
    </row>
    <row r="6" spans="1:9" ht="82.5" customHeight="1">
      <c r="A6" s="41"/>
      <c r="B6" s="41"/>
      <c r="C6" s="44"/>
      <c r="D6" s="46"/>
      <c r="E6" s="36"/>
      <c r="F6" s="37"/>
      <c r="G6" s="32"/>
      <c r="H6" s="32"/>
      <c r="I6" s="33"/>
    </row>
    <row r="7" spans="1:9" ht="18.75" customHeight="1">
      <c r="A7" s="3"/>
      <c r="B7" s="5" t="s">
        <v>41</v>
      </c>
      <c r="C7" s="24">
        <f>C8+C9+C12+C14+C15+C20+C10+C11+C21+C19+C22+C16</f>
        <v>20041.3</v>
      </c>
      <c r="D7" s="24">
        <f>D8+D9+D12+D14+D15+D20+D10+D11+D21+D19+D22+D16</f>
        <v>20041.3</v>
      </c>
      <c r="E7" s="28">
        <f>E8+E9+E12+E14+E15+E20+E10+E11+E21+E19+E22+E16+E17</f>
        <v>16686.109099999998</v>
      </c>
      <c r="F7" s="28">
        <f>F8+F9+F12+F14+F15+F20+F10+F11+F21+F19+F22+F16+F17</f>
        <v>19610.4091</v>
      </c>
      <c r="G7" s="24">
        <f aca="true" t="shared" si="0" ref="G7:G28">F7/D7*100</f>
        <v>97.84998528039598</v>
      </c>
      <c r="H7" s="24">
        <f>H8+H9+H12+H14+H15+H20+H10+H11+H21+H19+H22+H16</f>
        <v>21509.2</v>
      </c>
      <c r="I7" s="24">
        <f>H7/C7*100</f>
        <v>107.3243751652837</v>
      </c>
    </row>
    <row r="8" spans="1:9" ht="33.75" customHeight="1">
      <c r="A8" s="6" t="s">
        <v>99</v>
      </c>
      <c r="B8" s="16" t="s">
        <v>0</v>
      </c>
      <c r="C8" s="20">
        <v>12340.3</v>
      </c>
      <c r="D8" s="20">
        <v>12340.3</v>
      </c>
      <c r="E8" s="25">
        <v>8870.5</v>
      </c>
      <c r="F8" s="25">
        <v>10500</v>
      </c>
      <c r="G8" s="20">
        <f t="shared" si="0"/>
        <v>85.087072437461</v>
      </c>
      <c r="H8" s="20">
        <v>12512</v>
      </c>
      <c r="I8" s="20">
        <f>H8/C8*100</f>
        <v>101.3913762226202</v>
      </c>
    </row>
    <row r="9" spans="1:9" ht="37.5" hidden="1">
      <c r="A9" s="7" t="s">
        <v>9</v>
      </c>
      <c r="B9" s="16" t="s">
        <v>1</v>
      </c>
      <c r="C9" s="20">
        <v>0</v>
      </c>
      <c r="D9" s="20">
        <v>0</v>
      </c>
      <c r="E9" s="25">
        <v>0</v>
      </c>
      <c r="F9" s="25">
        <v>0</v>
      </c>
      <c r="G9" s="20"/>
      <c r="H9" s="20">
        <v>0</v>
      </c>
      <c r="I9" s="20"/>
    </row>
    <row r="10" spans="1:9" ht="18.75">
      <c r="A10" s="7" t="s">
        <v>47</v>
      </c>
      <c r="B10" s="16" t="s">
        <v>48</v>
      </c>
      <c r="C10" s="20">
        <v>1275</v>
      </c>
      <c r="D10" s="20">
        <v>1275</v>
      </c>
      <c r="E10" s="25">
        <v>1062.5</v>
      </c>
      <c r="F10" s="25">
        <v>1633</v>
      </c>
      <c r="G10" s="20">
        <f t="shared" si="0"/>
        <v>128.078431372549</v>
      </c>
      <c r="H10" s="20">
        <v>1535</v>
      </c>
      <c r="I10" s="20">
        <f>H10/C10*100</f>
        <v>120.3921568627451</v>
      </c>
    </row>
    <row r="11" spans="1:9" ht="18.75">
      <c r="A11" s="7" t="s">
        <v>49</v>
      </c>
      <c r="B11" s="7" t="s">
        <v>50</v>
      </c>
      <c r="C11" s="20">
        <v>4546</v>
      </c>
      <c r="D11" s="20">
        <v>4546</v>
      </c>
      <c r="E11" s="25">
        <v>4178.2</v>
      </c>
      <c r="F11" s="25">
        <v>4550</v>
      </c>
      <c r="G11" s="20">
        <f t="shared" si="0"/>
        <v>100.08798944126704</v>
      </c>
      <c r="H11" s="20">
        <v>4775</v>
      </c>
      <c r="I11" s="20">
        <f>H11/C11*100</f>
        <v>105.0373955125385</v>
      </c>
    </row>
    <row r="12" spans="1:9" ht="56.25">
      <c r="A12" s="7" t="s">
        <v>10</v>
      </c>
      <c r="B12" s="3" t="s">
        <v>2</v>
      </c>
      <c r="C12" s="20">
        <v>0</v>
      </c>
      <c r="D12" s="20">
        <v>0</v>
      </c>
      <c r="E12" s="25">
        <v>0.1091</v>
      </c>
      <c r="F12" s="25">
        <v>0.1091</v>
      </c>
      <c r="G12" s="20"/>
      <c r="H12" s="20">
        <v>0</v>
      </c>
      <c r="I12" s="20"/>
    </row>
    <row r="13" spans="1:9" ht="37.5">
      <c r="A13" s="7" t="s">
        <v>11</v>
      </c>
      <c r="B13" s="16" t="s">
        <v>3</v>
      </c>
      <c r="C13" s="20">
        <f>C14+C15</f>
        <v>1860</v>
      </c>
      <c r="D13" s="20">
        <f>D14+D15</f>
        <v>1860</v>
      </c>
      <c r="E13" s="25">
        <f>E14+E15</f>
        <v>1895.3999999999999</v>
      </c>
      <c r="F13" s="25">
        <f>F14+F15</f>
        <v>2240</v>
      </c>
      <c r="G13" s="20">
        <f t="shared" si="0"/>
        <v>120.43010752688173</v>
      </c>
      <c r="H13" s="20">
        <f>H14+H15</f>
        <v>2265</v>
      </c>
      <c r="I13" s="20">
        <f>H13/C13*100</f>
        <v>121.7741935483871</v>
      </c>
    </row>
    <row r="14" spans="1:9" ht="37.5">
      <c r="A14" s="7" t="s">
        <v>71</v>
      </c>
      <c r="B14" s="3" t="s">
        <v>4</v>
      </c>
      <c r="C14" s="20">
        <v>660</v>
      </c>
      <c r="D14" s="20">
        <v>660</v>
      </c>
      <c r="E14" s="25">
        <v>831.3</v>
      </c>
      <c r="F14" s="25">
        <v>990</v>
      </c>
      <c r="G14" s="20">
        <f t="shared" si="0"/>
        <v>150</v>
      </c>
      <c r="H14" s="20">
        <v>865</v>
      </c>
      <c r="I14" s="20">
        <f>H14/C14*100</f>
        <v>131.06060606060606</v>
      </c>
    </row>
    <row r="15" spans="1:9" ht="18.75">
      <c r="A15" s="7" t="s">
        <v>12</v>
      </c>
      <c r="B15" s="7" t="s">
        <v>5</v>
      </c>
      <c r="C15" s="20">
        <v>1200</v>
      </c>
      <c r="D15" s="20">
        <v>1200</v>
      </c>
      <c r="E15" s="25">
        <v>1064.1</v>
      </c>
      <c r="F15" s="25">
        <v>1250</v>
      </c>
      <c r="G15" s="20">
        <f t="shared" si="0"/>
        <v>104.16666666666667</v>
      </c>
      <c r="H15" s="20">
        <v>1400</v>
      </c>
      <c r="I15" s="20">
        <f>H15/C15*100</f>
        <v>116.66666666666667</v>
      </c>
    </row>
    <row r="16" spans="1:9" ht="18.75">
      <c r="A16" s="7" t="s">
        <v>96</v>
      </c>
      <c r="B16" s="7" t="s">
        <v>82</v>
      </c>
      <c r="C16" s="20">
        <v>20</v>
      </c>
      <c r="D16" s="20">
        <v>20</v>
      </c>
      <c r="E16" s="25">
        <v>24.1</v>
      </c>
      <c r="F16" s="25">
        <v>32</v>
      </c>
      <c r="G16" s="20">
        <f t="shared" si="0"/>
        <v>160</v>
      </c>
      <c r="H16" s="20">
        <v>202.2</v>
      </c>
      <c r="I16" s="20"/>
    </row>
    <row r="17" spans="1:9" ht="70.5" customHeight="1">
      <c r="A17" s="7" t="s">
        <v>100</v>
      </c>
      <c r="B17" s="16" t="s">
        <v>101</v>
      </c>
      <c r="C17" s="20"/>
      <c r="D17" s="20"/>
      <c r="E17" s="25">
        <v>137.9</v>
      </c>
      <c r="F17" s="25">
        <v>137.9</v>
      </c>
      <c r="G17" s="20"/>
      <c r="H17" s="20"/>
      <c r="I17" s="20"/>
    </row>
    <row r="18" spans="1:9" ht="56.25">
      <c r="A18" s="7" t="s">
        <v>13</v>
      </c>
      <c r="B18" s="3" t="s">
        <v>6</v>
      </c>
      <c r="C18" s="22"/>
      <c r="D18" s="22"/>
      <c r="E18" s="27">
        <f>E19+E20</f>
        <v>506.9</v>
      </c>
      <c r="F18" s="27">
        <f>F19+F20</f>
        <v>506.9</v>
      </c>
      <c r="G18" s="20"/>
      <c r="H18" s="22"/>
      <c r="I18" s="20"/>
    </row>
    <row r="19" spans="1:9" ht="37.5">
      <c r="A19" s="7" t="s">
        <v>97</v>
      </c>
      <c r="B19" s="3" t="s">
        <v>7</v>
      </c>
      <c r="C19" s="22"/>
      <c r="D19" s="22"/>
      <c r="E19" s="27">
        <v>0</v>
      </c>
      <c r="F19" s="27">
        <v>0</v>
      </c>
      <c r="G19" s="20"/>
      <c r="H19" s="22"/>
      <c r="I19" s="20"/>
    </row>
    <row r="20" spans="1:9" ht="56.25">
      <c r="A20" s="7" t="s">
        <v>102</v>
      </c>
      <c r="B20" s="3" t="s">
        <v>8</v>
      </c>
      <c r="C20" s="22"/>
      <c r="D20" s="22"/>
      <c r="E20" s="27">
        <v>506.9</v>
      </c>
      <c r="F20" s="27">
        <v>506.9</v>
      </c>
      <c r="G20" s="20" t="e">
        <f t="shared" si="0"/>
        <v>#DIV/0!</v>
      </c>
      <c r="H20" s="22">
        <v>220</v>
      </c>
      <c r="I20" s="20"/>
    </row>
    <row r="21" spans="1:9" ht="18" customHeight="1">
      <c r="A21" s="7" t="s">
        <v>51</v>
      </c>
      <c r="B21" s="9" t="s">
        <v>52</v>
      </c>
      <c r="C21" s="22">
        <v>0</v>
      </c>
      <c r="D21" s="22">
        <v>0</v>
      </c>
      <c r="E21" s="27">
        <v>10.5</v>
      </c>
      <c r="F21" s="27">
        <v>10.5</v>
      </c>
      <c r="G21" s="20">
        <v>0</v>
      </c>
      <c r="H21" s="22"/>
      <c r="I21" s="20"/>
    </row>
    <row r="22" spans="1:9" ht="18.75" hidden="1">
      <c r="A22" s="7" t="s">
        <v>98</v>
      </c>
      <c r="B22" s="10" t="s">
        <v>70</v>
      </c>
      <c r="C22" s="17"/>
      <c r="D22" s="17"/>
      <c r="E22" s="27">
        <v>0</v>
      </c>
      <c r="F22" s="27">
        <v>0</v>
      </c>
      <c r="G22" s="22"/>
      <c r="H22" s="22"/>
      <c r="I22" s="20"/>
    </row>
    <row r="23" spans="1:9" ht="18.75">
      <c r="A23" s="11" t="s">
        <v>36</v>
      </c>
      <c r="B23" s="12" t="s">
        <v>37</v>
      </c>
      <c r="C23" s="24">
        <f>C24+C27+C28</f>
        <v>12921.2</v>
      </c>
      <c r="D23" s="24">
        <f>D24+D27+D28+D29</f>
        <v>136589.02000000002</v>
      </c>
      <c r="E23" s="28">
        <f>E24+E27+E28+E29</f>
        <v>69076</v>
      </c>
      <c r="F23" s="28">
        <f>F24+F27+F28+F29</f>
        <v>136589.02000000002</v>
      </c>
      <c r="G23" s="20">
        <f t="shared" si="0"/>
        <v>100</v>
      </c>
      <c r="H23" s="24">
        <f>H24+H27+H28+H29</f>
        <v>7441</v>
      </c>
      <c r="I23" s="24">
        <f>H23/D23*100</f>
        <v>5.447729253786285</v>
      </c>
    </row>
    <row r="24" spans="1:9" ht="18.75">
      <c r="A24" s="7" t="s">
        <v>38</v>
      </c>
      <c r="B24" s="9" t="s">
        <v>45</v>
      </c>
      <c r="C24" s="25">
        <f>C25+C26</f>
        <v>10321.6</v>
      </c>
      <c r="D24" s="25">
        <f>D25+D26</f>
        <v>15523</v>
      </c>
      <c r="E24" s="25">
        <f>E25+E26</f>
        <v>14211</v>
      </c>
      <c r="F24" s="25">
        <f>F25+F26</f>
        <v>15523</v>
      </c>
      <c r="G24" s="25">
        <f t="shared" si="0"/>
        <v>100</v>
      </c>
      <c r="H24" s="25">
        <f>H25+H26</f>
        <v>6013</v>
      </c>
      <c r="I24" s="25">
        <f>H24/D24*100</f>
        <v>38.73606905881595</v>
      </c>
    </row>
    <row r="25" spans="1:9" ht="18.75">
      <c r="A25" s="7" t="s">
        <v>105</v>
      </c>
      <c r="B25" s="9" t="s">
        <v>43</v>
      </c>
      <c r="C25" s="25">
        <v>9561</v>
      </c>
      <c r="D25" s="25">
        <v>9561</v>
      </c>
      <c r="E25" s="25">
        <v>9561</v>
      </c>
      <c r="F25" s="25">
        <v>9561</v>
      </c>
      <c r="G25" s="25">
        <f t="shared" si="0"/>
        <v>100</v>
      </c>
      <c r="H25" s="25">
        <v>6013</v>
      </c>
      <c r="I25" s="25"/>
    </row>
    <row r="26" spans="1:9" ht="18.75">
      <c r="A26" s="7" t="s">
        <v>106</v>
      </c>
      <c r="B26" s="9" t="s">
        <v>44</v>
      </c>
      <c r="C26" s="25">
        <v>760.6</v>
      </c>
      <c r="D26" s="25">
        <v>5962</v>
      </c>
      <c r="E26" s="25">
        <v>4650</v>
      </c>
      <c r="F26" s="25">
        <v>5962</v>
      </c>
      <c r="G26" s="25">
        <f t="shared" si="0"/>
        <v>100</v>
      </c>
      <c r="H26" s="25">
        <v>0</v>
      </c>
      <c r="I26" s="25">
        <f>H26/D26*100</f>
        <v>0</v>
      </c>
    </row>
    <row r="27" spans="1:9" ht="18.75">
      <c r="A27" s="7" t="s">
        <v>39</v>
      </c>
      <c r="B27" s="9" t="s">
        <v>34</v>
      </c>
      <c r="C27" s="25">
        <v>2554.6</v>
      </c>
      <c r="D27" s="25">
        <v>116655.1</v>
      </c>
      <c r="E27" s="25">
        <v>54827.1</v>
      </c>
      <c r="F27" s="25">
        <v>116655.1</v>
      </c>
      <c r="G27" s="25">
        <f t="shared" si="0"/>
        <v>100</v>
      </c>
      <c r="H27" s="25">
        <v>1389</v>
      </c>
      <c r="I27" s="25">
        <f>H27/D27*100</f>
        <v>1.190689476928141</v>
      </c>
    </row>
    <row r="28" spans="1:9" ht="18.75">
      <c r="A28" s="7" t="s">
        <v>40</v>
      </c>
      <c r="B28" s="9" t="s">
        <v>35</v>
      </c>
      <c r="C28" s="26">
        <v>45</v>
      </c>
      <c r="D28" s="26">
        <v>37.92</v>
      </c>
      <c r="E28" s="26">
        <v>37.9</v>
      </c>
      <c r="F28" s="26">
        <v>37.92</v>
      </c>
      <c r="G28" s="26">
        <f t="shared" si="0"/>
        <v>100</v>
      </c>
      <c r="H28" s="26">
        <v>39</v>
      </c>
      <c r="I28" s="25">
        <f>H28/D28*100</f>
        <v>102.84810126582278</v>
      </c>
    </row>
    <row r="29" spans="1:9" ht="18.75">
      <c r="A29" s="7" t="s">
        <v>42</v>
      </c>
      <c r="B29" s="9" t="s">
        <v>33</v>
      </c>
      <c r="C29" s="19"/>
      <c r="D29" s="19">
        <v>4373</v>
      </c>
      <c r="E29" s="25">
        <v>0</v>
      </c>
      <c r="F29" s="26">
        <v>4373</v>
      </c>
      <c r="G29" s="19"/>
      <c r="H29" s="19"/>
      <c r="I29" s="19"/>
    </row>
    <row r="30" spans="1:9" ht="18.75">
      <c r="A30" s="38" t="s">
        <v>17</v>
      </c>
      <c r="B30" s="39"/>
      <c r="C30" s="18">
        <f>C7+C23</f>
        <v>32962.5</v>
      </c>
      <c r="D30" s="18">
        <f>D7+D23</f>
        <v>156630.32</v>
      </c>
      <c r="E30" s="18">
        <f>E7+E23</f>
        <v>85762.1091</v>
      </c>
      <c r="F30" s="29">
        <f>F7+F23</f>
        <v>156199.4291</v>
      </c>
      <c r="G30" s="20">
        <f>F30/D30*100</f>
        <v>99.72489943198737</v>
      </c>
      <c r="H30" s="18">
        <f>H7+H23</f>
        <v>28950.2</v>
      </c>
      <c r="I30" s="18">
        <f>H30/D30*100</f>
        <v>18.483139152113075</v>
      </c>
    </row>
    <row r="31" spans="1:9" ht="18.75">
      <c r="A31" s="7"/>
      <c r="B31" s="13" t="s">
        <v>55</v>
      </c>
      <c r="C31" s="21"/>
      <c r="D31" s="21"/>
      <c r="E31" s="21"/>
      <c r="F31" s="21"/>
      <c r="G31" s="21"/>
      <c r="H31" s="21"/>
      <c r="I31" s="21"/>
    </row>
    <row r="32" spans="1:9" ht="18.75">
      <c r="A32" s="14" t="s">
        <v>18</v>
      </c>
      <c r="B32" s="4" t="s">
        <v>19</v>
      </c>
      <c r="C32" s="17">
        <f>C33+C36</f>
        <v>3998</v>
      </c>
      <c r="D32" s="17">
        <f>D33+D36+D34</f>
        <v>4307.3</v>
      </c>
      <c r="E32" s="17">
        <f>E33+E36+E34</f>
        <v>3841.4</v>
      </c>
      <c r="F32" s="17">
        <f>F33+F36+F34</f>
        <v>4660.8</v>
      </c>
      <c r="G32" s="17">
        <f>F32/D32*100</f>
        <v>108.20699742297958</v>
      </c>
      <c r="H32" s="17">
        <f>H33+H36+H35</f>
        <v>4337.3</v>
      </c>
      <c r="I32" s="17">
        <f>H32/C32*100</f>
        <v>108.48674337168585</v>
      </c>
    </row>
    <row r="33" spans="1:9" ht="37.5">
      <c r="A33" s="15" t="s">
        <v>20</v>
      </c>
      <c r="B33" s="4" t="s">
        <v>21</v>
      </c>
      <c r="C33" s="17">
        <v>3798</v>
      </c>
      <c r="D33" s="17">
        <v>3768</v>
      </c>
      <c r="E33" s="17">
        <v>3344.1</v>
      </c>
      <c r="F33" s="17">
        <v>4121.5</v>
      </c>
      <c r="G33" s="17">
        <f>F33/D33*100</f>
        <v>109.38163481953292</v>
      </c>
      <c r="H33" s="17">
        <v>3902</v>
      </c>
      <c r="I33" s="17">
        <f aca="true" t="shared" si="1" ref="I33:I56">H33/C33*100</f>
        <v>102.7382833070037</v>
      </c>
    </row>
    <row r="34" spans="1:9" ht="37.5">
      <c r="A34" s="15" t="s">
        <v>94</v>
      </c>
      <c r="B34" s="4" t="s">
        <v>95</v>
      </c>
      <c r="C34" s="17"/>
      <c r="D34" s="17">
        <v>49</v>
      </c>
      <c r="E34" s="17">
        <v>49</v>
      </c>
      <c r="F34" s="17">
        <v>49</v>
      </c>
      <c r="G34" s="17"/>
      <c r="H34" s="17"/>
      <c r="I34" s="17"/>
    </row>
    <row r="35" spans="1:9" ht="18.75">
      <c r="A35" s="15" t="s">
        <v>103</v>
      </c>
      <c r="B35" s="4" t="s">
        <v>104</v>
      </c>
      <c r="C35" s="17"/>
      <c r="D35" s="17"/>
      <c r="E35" s="17"/>
      <c r="F35" s="17"/>
      <c r="G35" s="17"/>
      <c r="H35" s="17">
        <v>50</v>
      </c>
      <c r="I35" s="17"/>
    </row>
    <row r="36" spans="1:9" ht="37.5">
      <c r="A36" s="15" t="s">
        <v>61</v>
      </c>
      <c r="B36" s="4" t="s">
        <v>22</v>
      </c>
      <c r="C36" s="17">
        <v>200</v>
      </c>
      <c r="D36" s="17">
        <v>490.3</v>
      </c>
      <c r="E36" s="17">
        <v>448.3</v>
      </c>
      <c r="F36" s="17">
        <v>490.3</v>
      </c>
      <c r="G36" s="17">
        <f aca="true" t="shared" si="2" ref="G36:G56">F36/D36*100</f>
        <v>100</v>
      </c>
      <c r="H36" s="17">
        <v>385.3</v>
      </c>
      <c r="I36" s="17">
        <f t="shared" si="1"/>
        <v>192.65</v>
      </c>
    </row>
    <row r="37" spans="1:9" ht="61.5" customHeight="1">
      <c r="A37" s="14" t="s">
        <v>62</v>
      </c>
      <c r="B37" s="4" t="s">
        <v>68</v>
      </c>
      <c r="C37" s="17">
        <f>C38</f>
        <v>0</v>
      </c>
      <c r="D37" s="17">
        <f>D38</f>
        <v>5003.4</v>
      </c>
      <c r="E37" s="17">
        <f>E38</f>
        <v>130.4</v>
      </c>
      <c r="F37" s="17">
        <f>F38</f>
        <v>4503.4</v>
      </c>
      <c r="G37" s="17">
        <f t="shared" si="2"/>
        <v>90.00679537914218</v>
      </c>
      <c r="H37" s="17">
        <f>H38</f>
        <v>0</v>
      </c>
      <c r="I37" s="17"/>
    </row>
    <row r="38" spans="1:9" ht="91.5" customHeight="1">
      <c r="A38" s="15" t="s">
        <v>63</v>
      </c>
      <c r="B38" s="4" t="s">
        <v>64</v>
      </c>
      <c r="C38" s="17"/>
      <c r="D38" s="17">
        <v>5003.4</v>
      </c>
      <c r="E38" s="17">
        <v>130.4</v>
      </c>
      <c r="F38" s="17">
        <v>4503.4</v>
      </c>
      <c r="G38" s="17">
        <f t="shared" si="2"/>
        <v>90.00679537914218</v>
      </c>
      <c r="H38" s="17"/>
      <c r="I38" s="17"/>
    </row>
    <row r="39" spans="1:9" ht="27" customHeight="1">
      <c r="A39" s="14" t="s">
        <v>72</v>
      </c>
      <c r="B39" s="4" t="s">
        <v>75</v>
      </c>
      <c r="C39" s="17">
        <f aca="true" t="shared" si="3" ref="C39:I39">C40+C41</f>
        <v>2677.9</v>
      </c>
      <c r="D39" s="17">
        <f t="shared" si="3"/>
        <v>7777.9</v>
      </c>
      <c r="E39" s="17">
        <f t="shared" si="3"/>
        <v>798.8</v>
      </c>
      <c r="F39" s="17">
        <f t="shared" si="3"/>
        <v>7777.9</v>
      </c>
      <c r="G39" s="17">
        <f t="shared" si="3"/>
        <v>100</v>
      </c>
      <c r="H39" s="17">
        <f t="shared" si="3"/>
        <v>1453.9</v>
      </c>
      <c r="I39" s="17">
        <f t="shared" si="3"/>
        <v>54.292542664027785</v>
      </c>
    </row>
    <row r="40" spans="1:9" ht="30.75" customHeight="1">
      <c r="A40" s="15" t="s">
        <v>73</v>
      </c>
      <c r="B40" s="4" t="s">
        <v>76</v>
      </c>
      <c r="C40" s="17">
        <v>2677.9</v>
      </c>
      <c r="D40" s="17">
        <v>7777.9</v>
      </c>
      <c r="E40" s="17">
        <v>798.8</v>
      </c>
      <c r="F40" s="17">
        <v>7777.9</v>
      </c>
      <c r="G40" s="17">
        <f t="shared" si="2"/>
        <v>100</v>
      </c>
      <c r="H40" s="17">
        <v>1453.9</v>
      </c>
      <c r="I40" s="17">
        <f t="shared" si="1"/>
        <v>54.292542664027785</v>
      </c>
    </row>
    <row r="41" spans="1:9" ht="39.75" customHeight="1" hidden="1">
      <c r="A41" s="15" t="s">
        <v>74</v>
      </c>
      <c r="B41" s="4" t="s">
        <v>77</v>
      </c>
      <c r="C41" s="17">
        <v>0</v>
      </c>
      <c r="D41" s="17"/>
      <c r="E41" s="17"/>
      <c r="F41" s="17"/>
      <c r="G41" s="17"/>
      <c r="H41" s="17">
        <v>0</v>
      </c>
      <c r="I41" s="17"/>
    </row>
    <row r="42" spans="1:9" ht="37.5">
      <c r="A42" s="14" t="s">
        <v>23</v>
      </c>
      <c r="B42" s="4" t="s">
        <v>24</v>
      </c>
      <c r="C42" s="17">
        <f>C43+C44+C45</f>
        <v>20957</v>
      </c>
      <c r="D42" s="17">
        <f>D43+D44+D45</f>
        <v>136091.19999999998</v>
      </c>
      <c r="E42" s="17">
        <f>E43+E44+E45</f>
        <v>76019.9</v>
      </c>
      <c r="F42" s="17">
        <f>F43+F44+F45</f>
        <v>134488.9</v>
      </c>
      <c r="G42" s="17">
        <f t="shared" si="2"/>
        <v>98.82262776726196</v>
      </c>
      <c r="H42" s="17">
        <f>H43+H44+H45</f>
        <v>20832</v>
      </c>
      <c r="I42" s="17">
        <f t="shared" si="1"/>
        <v>99.40354058309873</v>
      </c>
    </row>
    <row r="43" spans="1:9" ht="18.75">
      <c r="A43" s="15" t="s">
        <v>25</v>
      </c>
      <c r="B43" s="4" t="s">
        <v>26</v>
      </c>
      <c r="C43" s="17"/>
      <c r="D43" s="17">
        <v>110040.2</v>
      </c>
      <c r="E43" s="17">
        <v>54742.2</v>
      </c>
      <c r="F43" s="17">
        <v>110040.2</v>
      </c>
      <c r="G43" s="17">
        <f t="shared" si="2"/>
        <v>100</v>
      </c>
      <c r="H43" s="17">
        <v>70</v>
      </c>
      <c r="I43" s="17"/>
    </row>
    <row r="44" spans="1:9" ht="18.75">
      <c r="A44" s="15" t="s">
        <v>27</v>
      </c>
      <c r="B44" s="4" t="s">
        <v>28</v>
      </c>
      <c r="C44" s="17">
        <v>16887</v>
      </c>
      <c r="D44" s="17">
        <v>22293.2</v>
      </c>
      <c r="E44" s="17">
        <v>18322.2</v>
      </c>
      <c r="F44" s="17">
        <v>21293.2</v>
      </c>
      <c r="G44" s="17">
        <f t="shared" si="2"/>
        <v>95.51432723879928</v>
      </c>
      <c r="H44" s="17">
        <v>17392</v>
      </c>
      <c r="I44" s="17">
        <f t="shared" si="1"/>
        <v>102.99046603896488</v>
      </c>
    </row>
    <row r="45" spans="1:9" ht="18.75">
      <c r="A45" s="15" t="s">
        <v>53</v>
      </c>
      <c r="B45" s="4" t="s">
        <v>54</v>
      </c>
      <c r="C45" s="17">
        <v>4070</v>
      </c>
      <c r="D45" s="17">
        <v>3757.8</v>
      </c>
      <c r="E45" s="17">
        <v>2955.5</v>
      </c>
      <c r="F45" s="17">
        <v>3155.5</v>
      </c>
      <c r="G45" s="17">
        <f t="shared" si="2"/>
        <v>83.97200489648198</v>
      </c>
      <c r="H45" s="17">
        <v>3370</v>
      </c>
      <c r="I45" s="17">
        <f t="shared" si="1"/>
        <v>82.80098280098281</v>
      </c>
    </row>
    <row r="46" spans="1:9" ht="0.75" customHeight="1" hidden="1">
      <c r="A46" s="14" t="s">
        <v>78</v>
      </c>
      <c r="B46" s="4" t="s">
        <v>80</v>
      </c>
      <c r="C46" s="17">
        <f>C47</f>
        <v>0</v>
      </c>
      <c r="D46" s="17"/>
      <c r="E46" s="17"/>
      <c r="F46" s="17"/>
      <c r="G46" s="17"/>
      <c r="H46" s="17">
        <f>H47</f>
        <v>0</v>
      </c>
      <c r="I46" s="17"/>
    </row>
    <row r="47" spans="1:9" ht="56.25" hidden="1">
      <c r="A47" s="15" t="s">
        <v>79</v>
      </c>
      <c r="B47" s="4" t="s">
        <v>81</v>
      </c>
      <c r="C47" s="17"/>
      <c r="D47" s="17"/>
      <c r="E47" s="17"/>
      <c r="F47" s="17"/>
      <c r="G47" s="17"/>
      <c r="H47" s="17"/>
      <c r="I47" s="17"/>
    </row>
    <row r="48" spans="1:9" ht="56.25">
      <c r="A48" s="14" t="s">
        <v>29</v>
      </c>
      <c r="B48" s="4" t="s">
        <v>30</v>
      </c>
      <c r="C48" s="17">
        <f>C49</f>
        <v>5323</v>
      </c>
      <c r="D48" s="17">
        <f>D49</f>
        <v>4825.9</v>
      </c>
      <c r="E48" s="17">
        <f>E49</f>
        <v>4494.3</v>
      </c>
      <c r="F48" s="17">
        <f>F49</f>
        <v>4825.9</v>
      </c>
      <c r="G48" s="17">
        <f t="shared" si="2"/>
        <v>100</v>
      </c>
      <c r="H48" s="17">
        <f>H49</f>
        <v>2365</v>
      </c>
      <c r="I48" s="17">
        <f t="shared" si="1"/>
        <v>44.42983280105204</v>
      </c>
    </row>
    <row r="49" spans="1:9" ht="18.75">
      <c r="A49" s="15" t="s">
        <v>31</v>
      </c>
      <c r="B49" s="7" t="s">
        <v>32</v>
      </c>
      <c r="C49" s="17">
        <v>5323</v>
      </c>
      <c r="D49" s="17">
        <v>4825.9</v>
      </c>
      <c r="E49" s="17">
        <v>4494.3</v>
      </c>
      <c r="F49" s="17">
        <v>4825.9</v>
      </c>
      <c r="G49" s="17">
        <f t="shared" si="2"/>
        <v>100</v>
      </c>
      <c r="H49" s="17">
        <v>2365</v>
      </c>
      <c r="I49" s="17">
        <f t="shared" si="1"/>
        <v>44.42983280105204</v>
      </c>
    </row>
    <row r="50" spans="1:9" ht="18.75">
      <c r="A50" s="14" t="s">
        <v>57</v>
      </c>
      <c r="B50" s="7" t="s">
        <v>59</v>
      </c>
      <c r="C50" s="17">
        <f>C51</f>
        <v>260.6</v>
      </c>
      <c r="D50" s="17">
        <f>D51</f>
        <v>260.6</v>
      </c>
      <c r="E50" s="17">
        <f>E51</f>
        <v>260.6</v>
      </c>
      <c r="F50" s="17">
        <f>F51</f>
        <v>324.4</v>
      </c>
      <c r="G50" s="17">
        <f t="shared" si="2"/>
        <v>124.4819646968534</v>
      </c>
      <c r="H50" s="17">
        <f>H51</f>
        <v>322</v>
      </c>
      <c r="I50" s="17">
        <f t="shared" si="1"/>
        <v>123.56101304681503</v>
      </c>
    </row>
    <row r="51" spans="1:9" ht="18.75">
      <c r="A51" s="15" t="s">
        <v>58</v>
      </c>
      <c r="B51" s="7" t="s">
        <v>60</v>
      </c>
      <c r="C51" s="17">
        <v>260.6</v>
      </c>
      <c r="D51" s="17">
        <v>260.6</v>
      </c>
      <c r="E51" s="17">
        <v>260.6</v>
      </c>
      <c r="F51" s="17">
        <v>324.4</v>
      </c>
      <c r="G51" s="17">
        <f t="shared" si="2"/>
        <v>124.4819646968534</v>
      </c>
      <c r="H51" s="17">
        <v>322</v>
      </c>
      <c r="I51" s="17">
        <f t="shared" si="1"/>
        <v>123.56101304681503</v>
      </c>
    </row>
    <row r="52" spans="1:9" ht="18.75">
      <c r="A52" s="14" t="s">
        <v>65</v>
      </c>
      <c r="B52" s="7" t="s">
        <v>69</v>
      </c>
      <c r="C52" s="17">
        <f>C53</f>
        <v>500</v>
      </c>
      <c r="D52" s="17">
        <f>D53</f>
        <v>500</v>
      </c>
      <c r="E52" s="17">
        <f>E53</f>
        <v>414.1</v>
      </c>
      <c r="F52" s="17">
        <f>F53</f>
        <v>500</v>
      </c>
      <c r="G52" s="17">
        <f t="shared" si="2"/>
        <v>100</v>
      </c>
      <c r="H52" s="17">
        <f>H53</f>
        <v>500</v>
      </c>
      <c r="I52" s="17">
        <f t="shared" si="1"/>
        <v>100</v>
      </c>
    </row>
    <row r="53" spans="1:9" ht="18.75">
      <c r="A53" s="15" t="s">
        <v>66</v>
      </c>
      <c r="B53" s="7" t="s">
        <v>67</v>
      </c>
      <c r="C53" s="17">
        <v>500</v>
      </c>
      <c r="D53" s="17">
        <v>500</v>
      </c>
      <c r="E53" s="17">
        <v>414.1</v>
      </c>
      <c r="F53" s="17">
        <v>500</v>
      </c>
      <c r="G53" s="17">
        <f t="shared" si="2"/>
        <v>100</v>
      </c>
      <c r="H53" s="17">
        <v>500</v>
      </c>
      <c r="I53" s="17">
        <f t="shared" si="1"/>
        <v>100</v>
      </c>
    </row>
    <row r="54" spans="1:9" ht="39.75" customHeight="1">
      <c r="A54" s="14" t="s">
        <v>83</v>
      </c>
      <c r="B54" s="16" t="s">
        <v>92</v>
      </c>
      <c r="C54" s="17">
        <f>C55</f>
        <v>146</v>
      </c>
      <c r="D54" s="17">
        <f>D55</f>
        <v>24</v>
      </c>
      <c r="E54" s="17"/>
      <c r="F54" s="17"/>
      <c r="G54" s="17"/>
      <c r="H54" s="17">
        <f>H55</f>
        <v>140</v>
      </c>
      <c r="I54" s="17">
        <f t="shared" si="1"/>
        <v>95.8904109589041</v>
      </c>
    </row>
    <row r="55" spans="1:9" ht="56.25">
      <c r="A55" s="15" t="s">
        <v>84</v>
      </c>
      <c r="B55" s="16" t="s">
        <v>93</v>
      </c>
      <c r="C55" s="17">
        <v>146</v>
      </c>
      <c r="D55" s="17">
        <v>24</v>
      </c>
      <c r="E55" s="17"/>
      <c r="F55" s="17"/>
      <c r="G55" s="17"/>
      <c r="H55" s="17">
        <v>140</v>
      </c>
      <c r="I55" s="17">
        <f t="shared" si="1"/>
        <v>95.8904109589041</v>
      </c>
    </row>
    <row r="56" spans="1:9" ht="18.75">
      <c r="A56" s="15"/>
      <c r="B56" s="11" t="s">
        <v>56</v>
      </c>
      <c r="C56" s="23">
        <f>C32+C39+C42+C48+C37+C50+C52+C46+C54</f>
        <v>33862.5</v>
      </c>
      <c r="D56" s="23">
        <f>D32+D39+D42+D48+D37+D50+D52+D54</f>
        <v>158790.3</v>
      </c>
      <c r="E56" s="23">
        <f>E32+E39+E42+E48+E37+E50+E52</f>
        <v>85959.5</v>
      </c>
      <c r="F56" s="23">
        <f>F32+F39+F42+F48+F37+F50+F52</f>
        <v>157081.3</v>
      </c>
      <c r="G56" s="17">
        <f t="shared" si="2"/>
        <v>98.92373778499064</v>
      </c>
      <c r="H56" s="23">
        <f>H32+H37+H39+H42+H46+H48+H50+H52+H54</f>
        <v>29950.2</v>
      </c>
      <c r="I56" s="17">
        <f t="shared" si="1"/>
        <v>88.44651162790697</v>
      </c>
    </row>
    <row r="57" spans="1:10" ht="18.75">
      <c r="A57" s="7"/>
      <c r="B57" s="8" t="s">
        <v>46</v>
      </c>
      <c r="C57" s="17">
        <f>C30-C56</f>
        <v>-900</v>
      </c>
      <c r="D57" s="17">
        <f>D30-D56</f>
        <v>-2159.9799999999814</v>
      </c>
      <c r="E57" s="17">
        <f>E30-E56</f>
        <v>-197.3908999999985</v>
      </c>
      <c r="F57" s="17">
        <f>F30-F56</f>
        <v>-881.8708999999799</v>
      </c>
      <c r="G57" s="17"/>
      <c r="H57" s="17">
        <f>H30-H56</f>
        <v>-1000</v>
      </c>
      <c r="I57" s="17"/>
      <c r="J57" s="1"/>
    </row>
    <row r="58" spans="2:8" ht="12.75">
      <c r="B58" s="1"/>
      <c r="H58" s="1"/>
    </row>
  </sheetData>
  <sheetProtection/>
  <mergeCells count="11">
    <mergeCell ref="A2:I2"/>
    <mergeCell ref="A4:A6"/>
    <mergeCell ref="B4:B6"/>
    <mergeCell ref="C4:C6"/>
    <mergeCell ref="D4:D6"/>
    <mergeCell ref="H4:H6"/>
    <mergeCell ref="I4:I6"/>
    <mergeCell ref="G4:G6"/>
    <mergeCell ref="E4:E6"/>
    <mergeCell ref="F4:F6"/>
    <mergeCell ref="A30:B30"/>
  </mergeCells>
  <printOptions/>
  <pageMargins left="0.7874015748031497" right="0.7874015748031497" top="0.4724409448818898" bottom="0.6299212598425197" header="0.4724409448818898" footer="0.35433070866141736"/>
  <pageSetup fitToHeight="2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Пользователь</cp:lastModifiedBy>
  <cp:lastPrinted>2014-11-13T10:36:07Z</cp:lastPrinted>
  <dcterms:created xsi:type="dcterms:W3CDTF">2008-10-29T11:21:30Z</dcterms:created>
  <dcterms:modified xsi:type="dcterms:W3CDTF">2014-12-08T07:39:30Z</dcterms:modified>
  <cp:category/>
  <cp:version/>
  <cp:contentType/>
  <cp:contentStatus/>
</cp:coreProperties>
</file>